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90" windowWidth="16215" windowHeight="9975" activeTab="0"/>
  </bookViews>
  <sheets>
    <sheet name=" смета 2015 (2)" sheetId="1" r:id="rId1"/>
  </sheets>
  <definedNames>
    <definedName name="_xlnm.Print_Area" localSheetId="0">' смета 2015 (2)'!$A$5:$E$63</definedName>
  </definedNames>
  <calcPr calcId="124519" refMode="R1C1"/>
</workbook>
</file>

<file path=xl/sharedStrings.xml><?xml version="1.0" encoding="utf-8"?>
<sst xmlns="http://schemas.openxmlformats.org/spreadsheetml/2006/main" count="137" uniqueCount="78">
  <si>
    <t xml:space="preserve"> </t>
  </si>
  <si>
    <t xml:space="preserve">Смета </t>
  </si>
  <si>
    <t>Доходы и расходы на 2015 г.   ТСЖ Юрша, 56</t>
  </si>
  <si>
    <t>Доходы</t>
  </si>
  <si>
    <t xml:space="preserve">Целевые взносы на содержание общего имущества и текущий ремонт </t>
  </si>
  <si>
    <t>Статьи сметы</t>
  </si>
  <si>
    <t>Тарифы в ценах 2014 г.</t>
  </si>
  <si>
    <t>В месяц</t>
  </si>
  <si>
    <t xml:space="preserve"> В  год  ( руб.)</t>
  </si>
  <si>
    <t>Содержание общего имущества  9-10 эт                22 669,4 кв.м</t>
  </si>
  <si>
    <t>Содержание общего имущества  16 эт                   10 569,0 кв.м</t>
  </si>
  <si>
    <t>Переходящий остаток с прошлого года на расходы по СОИ</t>
  </si>
  <si>
    <t>Итого содержание жилья</t>
  </si>
  <si>
    <t>Текущий ремонт 16 эт</t>
  </si>
  <si>
    <t>Текущий ремонт 9-10 эт</t>
  </si>
  <si>
    <t xml:space="preserve">Итого теущий ремонт </t>
  </si>
  <si>
    <t>Доходы от аренды общего имущества</t>
  </si>
  <si>
    <t>Пени</t>
  </si>
  <si>
    <t xml:space="preserve">Итого Доходы </t>
  </si>
  <si>
    <t xml:space="preserve">Расходы </t>
  </si>
  <si>
    <t>Текущий ремонт  :</t>
  </si>
  <si>
    <t xml:space="preserve"> В  год </t>
  </si>
  <si>
    <r>
      <rPr>
        <b/>
        <sz val="12"/>
        <rFont val="Arial Cyr"/>
        <family val="2"/>
      </rPr>
      <t xml:space="preserve">Текущий ремонт </t>
    </r>
    <r>
      <rPr>
        <sz val="12"/>
        <rFont val="Arial Cyr"/>
        <family val="2"/>
      </rPr>
      <t xml:space="preserve">(конструктивных элементов здания, внутридомового инженерного оборудования )    </t>
    </r>
    <r>
      <rPr>
        <b/>
        <sz val="12"/>
        <rFont val="Arial Cyr"/>
        <family val="2"/>
      </rPr>
      <t>ИТОГО:              в т.ч.:</t>
    </r>
  </si>
  <si>
    <t>УК Техкомфорт</t>
  </si>
  <si>
    <t xml:space="preserve">услуги сторонних организаций  </t>
  </si>
  <si>
    <t>др. затраты на ремонт (транспортные расходы, материал, инструмент)</t>
  </si>
  <si>
    <t>доставка материалов и инструментов</t>
  </si>
  <si>
    <t>Обслуживание и содержание жилья :</t>
  </si>
  <si>
    <t>По договору с УК Техкомфорт  в т.ч.</t>
  </si>
  <si>
    <t xml:space="preserve">внутридомовое оборудование в т.ч. аварийное обслуживание </t>
  </si>
  <si>
    <t xml:space="preserve">уборка придомовой территории ( в .т.ч. Зарплата дворника, инветарь и т.п.) </t>
  </si>
  <si>
    <t>уборка МОП ( в т.ч. Зарплата + налоги)</t>
  </si>
  <si>
    <t>обслуживание общедомовых приборов учета</t>
  </si>
  <si>
    <t>обслуживание лифтов (в т.ч. Техническое освидетельствование, проведение электроизмерений)</t>
  </si>
  <si>
    <t>зарплата+налоги диспетчеров, рабочий по обслуживанию здания  13 мес.</t>
  </si>
  <si>
    <t>обслуживание мусоропровода + вывоз мусора, крупногабаритного мусора</t>
  </si>
  <si>
    <t>дератизация и дезинсекция подвалов</t>
  </si>
  <si>
    <t>зарплата АУП (бухгалтер, паспортист, председатель ТСЖ +налоги)  13 мес.</t>
  </si>
  <si>
    <t>зарплата + налоги</t>
  </si>
  <si>
    <t>оплата банковских услуг, связь, Интернет, налоговая отчетность, консалтинг</t>
  </si>
  <si>
    <t>Комиссия банка за прием платежей</t>
  </si>
  <si>
    <t>канцтовары, обслуживание компьютерных программ, офисной техники, ризограф, и пр.</t>
  </si>
  <si>
    <t>прочие неучтенные расходы</t>
  </si>
  <si>
    <t>Итого расход по содержанию жилья</t>
  </si>
  <si>
    <t xml:space="preserve">Итого расходов </t>
  </si>
  <si>
    <t xml:space="preserve">Целевые взносы на коммунальные услуги </t>
  </si>
  <si>
    <t>Тарифы в ценах 2014 г. (руб.)</t>
  </si>
  <si>
    <t xml:space="preserve"> В  год (руб.)</t>
  </si>
  <si>
    <t>Отопление   9-10 эт  Гкал</t>
  </si>
  <si>
    <t>3 577      Гкал.</t>
  </si>
  <si>
    <t>7 мес 2014 г.</t>
  </si>
  <si>
    <t>Отопление      16 эт Гкал</t>
  </si>
  <si>
    <t>1 677      Гкал.</t>
  </si>
  <si>
    <t>Холодная вода                             по ОПУ</t>
  </si>
  <si>
    <t>53  996   Куб. м.</t>
  </si>
  <si>
    <t>по итогам 2014 г.</t>
  </si>
  <si>
    <t>Горячая вода                                по ОПУ</t>
  </si>
  <si>
    <t>44 324    Куб. м.</t>
  </si>
  <si>
    <t xml:space="preserve">Водоотведение   (ХВ + ГВ)        по ОПУ </t>
  </si>
  <si>
    <t>98 328    Куб. м.</t>
  </si>
  <si>
    <t>Электроэнергия  МОП  Квт</t>
  </si>
  <si>
    <t>1,63 (усредн)</t>
  </si>
  <si>
    <t>250 405   Квт</t>
  </si>
  <si>
    <t>Итого  по коммунальным услугам</t>
  </si>
  <si>
    <t>Площадь 10 эт.  - 22 669,4 кв.м.</t>
  </si>
  <si>
    <t>Площадь 16 эт.  - 10 569,0 кв.м.</t>
  </si>
  <si>
    <t>Председатель правления ТСЖ Юрша 56</t>
  </si>
  <si>
    <t>Л.В. Жилина</t>
  </si>
  <si>
    <t>511       Гкал</t>
  </si>
  <si>
    <t>239,6    Гкал</t>
  </si>
  <si>
    <t xml:space="preserve"> 4 500   Куб.м.</t>
  </si>
  <si>
    <t>3 694    Куб. м.</t>
  </si>
  <si>
    <t>8 194    Куб. м.</t>
  </si>
  <si>
    <t>20 867  Квт.</t>
  </si>
  <si>
    <t>Итого по обслуживанию и содержанию жилья</t>
  </si>
  <si>
    <t>Холодная вода                                                 по ОПУ</t>
  </si>
  <si>
    <t>Горячая вода                                                   по ОПУ</t>
  </si>
  <si>
    <t xml:space="preserve">Водоотведение   (ХВ + ГВ)                            по ОПУ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</si>
</sst>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12">
    <font>
      <sz val="10"/>
      <name val="Arial Cyr"/>
      <family val="2"/>
    </font>
    <font>
      <sz val="10"/>
      <name val="Arial"/>
      <family val="2"/>
    </font>
    <font>
      <b/>
      <sz val="16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i/>
      <sz val="18"/>
      <name val="Arial Cyr"/>
      <family val="2"/>
    </font>
    <font>
      <sz val="18"/>
      <name val="Arial Cyr"/>
      <family val="2"/>
    </font>
    <font>
      <sz val="14"/>
      <name val="Arial Cyr"/>
      <family val="2"/>
    </font>
    <font>
      <sz val="16"/>
      <name val="Arial Cyr"/>
      <family val="2"/>
    </font>
    <font>
      <b/>
      <sz val="18"/>
      <name val="Arial Cyr"/>
      <family val="2"/>
    </font>
    <font>
      <b/>
      <sz val="14"/>
      <name val="Arial Cyr"/>
      <family val="2"/>
    </font>
    <font>
      <b/>
      <sz val="13"/>
      <name val="Arial Cyr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7" fillId="0" borderId="0" xfId="0" applyFont="1"/>
    <xf numFmtId="0" fontId="9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/>
    <xf numFmtId="0" fontId="4" fillId="0" borderId="1" xfId="0" applyFont="1" applyBorder="1"/>
    <xf numFmtId="164" fontId="7" fillId="0" borderId="2" xfId="20" applyNumberFormat="1" applyFont="1" applyBorder="1"/>
    <xf numFmtId="164" fontId="7" fillId="0" borderId="3" xfId="20" applyNumberFormat="1" applyFont="1" applyBorder="1"/>
    <xf numFmtId="164" fontId="4" fillId="0" borderId="2" xfId="0" applyNumberFormat="1" applyFont="1" applyBorder="1"/>
    <xf numFmtId="0" fontId="4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64" fontId="10" fillId="0" borderId="3" xfId="20" applyNumberFormat="1" applyFont="1" applyBorder="1"/>
    <xf numFmtId="0" fontId="4" fillId="0" borderId="4" xfId="0" applyFont="1" applyBorder="1"/>
    <xf numFmtId="164" fontId="7" fillId="0" borderId="5" xfId="0" applyNumberFormat="1" applyFont="1" applyBorder="1"/>
    <xf numFmtId="164" fontId="7" fillId="0" borderId="6" xfId="0" applyNumberFormat="1" applyFont="1" applyBorder="1"/>
    <xf numFmtId="164" fontId="4" fillId="0" borderId="0" xfId="0" applyNumberFormat="1" applyFont="1"/>
    <xf numFmtId="43" fontId="4" fillId="0" borderId="0" xfId="20" applyFont="1"/>
    <xf numFmtId="43" fontId="4" fillId="0" borderId="2" xfId="20" applyFont="1" applyBorder="1"/>
    <xf numFmtId="43" fontId="0" fillId="0" borderId="0" xfId="0" applyNumberForma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43" fontId="3" fillId="0" borderId="0" xfId="0" applyNumberFormat="1" applyFont="1"/>
    <xf numFmtId="0" fontId="3" fillId="0" borderId="4" xfId="0" applyFont="1" applyBorder="1"/>
    <xf numFmtId="0" fontId="3" fillId="0" borderId="0" xfId="0" applyFont="1" applyBorder="1"/>
    <xf numFmtId="0" fontId="10" fillId="0" borderId="0" xfId="0" applyFont="1" applyBorder="1"/>
    <xf numFmtId="164" fontId="4" fillId="0" borderId="0" xfId="2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/>
    <xf numFmtId="43" fontId="7" fillId="0" borderId="2" xfId="20" applyFont="1" applyBorder="1"/>
    <xf numFmtId="0" fontId="4" fillId="0" borderId="3" xfId="0" applyFont="1" applyBorder="1"/>
    <xf numFmtId="0" fontId="7" fillId="0" borderId="5" xfId="0" applyFont="1" applyBorder="1"/>
    <xf numFmtId="0" fontId="4" fillId="0" borderId="6" xfId="0" applyFont="1" applyBorder="1"/>
    <xf numFmtId="0" fontId="4" fillId="0" borderId="0" xfId="0" applyFont="1" applyBorder="1" applyAlignment="1">
      <alignment horizontal="left" vertical="center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/>
    <xf numFmtId="164" fontId="7" fillId="0" borderId="0" xfId="2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20" applyNumberFormat="1" applyFont="1" applyBorder="1"/>
    <xf numFmtId="164" fontId="4" fillId="0" borderId="0" xfId="2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/>
    <xf numFmtId="43" fontId="4" fillId="0" borderId="10" xfId="20" applyFont="1" applyBorder="1"/>
    <xf numFmtId="164" fontId="4" fillId="0" borderId="10" xfId="20" applyNumberFormat="1" applyFont="1" applyBorder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64" fontId="7" fillId="0" borderId="5" xfId="20" applyNumberFormat="1" applyFont="1" applyBorder="1" applyAlignment="1">
      <alignment horizontal="center" vertical="center" wrapText="1"/>
    </xf>
    <xf numFmtId="164" fontId="7" fillId="0" borderId="6" xfId="2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64" fontId="7" fillId="0" borderId="15" xfId="20" applyNumberFormat="1" applyFont="1" applyBorder="1" applyAlignment="1">
      <alignment horizontal="center" vertical="center" wrapText="1"/>
    </xf>
    <xf numFmtId="164" fontId="7" fillId="0" borderId="16" xfId="20" applyNumberFormat="1" applyFont="1" applyBorder="1" applyAlignment="1">
      <alignment horizontal="center" vertical="center" wrapText="1"/>
    </xf>
    <xf numFmtId="164" fontId="7" fillId="0" borderId="17" xfId="2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164" fontId="7" fillId="0" borderId="15" xfId="20" applyNumberFormat="1" applyFont="1" applyBorder="1" applyAlignment="1">
      <alignment horizontal="center" vertical="center"/>
    </xf>
    <xf numFmtId="164" fontId="7" fillId="0" borderId="16" xfId="20" applyNumberFormat="1" applyFont="1" applyBorder="1" applyAlignment="1">
      <alignment horizontal="center" vertical="center"/>
    </xf>
    <xf numFmtId="164" fontId="7" fillId="0" borderId="17" xfId="2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64" fontId="7" fillId="0" borderId="23" xfId="20" applyNumberFormat="1" applyFont="1" applyBorder="1" applyAlignment="1">
      <alignment horizontal="center" vertical="center"/>
    </xf>
    <xf numFmtId="164" fontId="7" fillId="0" borderId="24" xfId="20" applyNumberFormat="1" applyFont="1" applyBorder="1" applyAlignment="1">
      <alignment horizontal="center" vertical="center"/>
    </xf>
    <xf numFmtId="164" fontId="7" fillId="0" borderId="25" xfId="20" applyNumberFormat="1" applyFont="1" applyBorder="1" applyAlignment="1">
      <alignment horizontal="center" vertical="center"/>
    </xf>
    <xf numFmtId="164" fontId="7" fillId="0" borderId="26" xfId="20" applyNumberFormat="1" applyFont="1" applyBorder="1" applyAlignment="1">
      <alignment horizontal="center" vertical="center"/>
    </xf>
    <xf numFmtId="164" fontId="7" fillId="0" borderId="27" xfId="20" applyNumberFormat="1" applyFont="1" applyBorder="1" applyAlignment="1">
      <alignment horizontal="center" vertical="center"/>
    </xf>
    <xf numFmtId="164" fontId="7" fillId="0" borderId="28" xfId="20" applyNumberFormat="1" applyFont="1" applyBorder="1" applyAlignment="1">
      <alignment horizontal="center" vertical="center"/>
    </xf>
    <xf numFmtId="164" fontId="7" fillId="0" borderId="29" xfId="20" applyNumberFormat="1" applyFont="1" applyBorder="1" applyAlignment="1">
      <alignment horizontal="center" vertical="center"/>
    </xf>
    <xf numFmtId="164" fontId="7" fillId="0" borderId="30" xfId="20" applyNumberFormat="1" applyFont="1" applyBorder="1" applyAlignment="1">
      <alignment horizontal="center" vertical="center"/>
    </xf>
    <xf numFmtId="164" fontId="7" fillId="0" borderId="31" xfId="2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43" fontId="7" fillId="0" borderId="2" xfId="20" applyFont="1" applyBorder="1" applyAlignment="1">
      <alignment horizontal="center"/>
    </xf>
    <xf numFmtId="43" fontId="7" fillId="0" borderId="5" xfId="2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6"/>
  <sheetViews>
    <sheetView tabSelected="1" workbookViewId="0" topLeftCell="A1">
      <selection activeCell="H96" sqref="H96"/>
    </sheetView>
  </sheetViews>
  <sheetFormatPr defaultColWidth="9.00390625" defaultRowHeight="12.75"/>
  <cols>
    <col min="1" max="1" width="49.00390625" style="0" customWidth="1"/>
    <col min="2" max="2" width="20.25390625" style="0" customWidth="1"/>
    <col min="3" max="3" width="22.75390625" style="0" customWidth="1"/>
    <col min="4" max="4" width="19.875" style="0" customWidth="1"/>
    <col min="5" max="5" width="20.125" style="0" customWidth="1"/>
    <col min="6" max="6" width="23.625" style="0" customWidth="1"/>
    <col min="7" max="7" width="21.00390625" style="3" customWidth="1"/>
    <col min="8" max="8" width="10.25390625" style="0" bestFit="1" customWidth="1"/>
    <col min="9" max="9" width="19.625" style="0" customWidth="1"/>
    <col min="10" max="10" width="11.875" style="0" bestFit="1" customWidth="1"/>
  </cols>
  <sheetData>
    <row r="2" spans="2:7" s="1" customFormat="1" ht="20.25">
      <c r="B2" s="1" t="s">
        <v>0</v>
      </c>
      <c r="G2" s="2"/>
    </row>
    <row r="3" ht="12.75">
      <c r="B3" t="s">
        <v>0</v>
      </c>
    </row>
    <row r="4" ht="12.75">
      <c r="B4" t="s">
        <v>0</v>
      </c>
    </row>
    <row r="5" spans="1:5" ht="23.25">
      <c r="A5" s="104" t="s">
        <v>1</v>
      </c>
      <c r="B5" s="104"/>
      <c r="C5" s="104"/>
      <c r="D5" s="104"/>
      <c r="E5" s="104"/>
    </row>
    <row r="6" spans="1:8" ht="36.75" customHeight="1">
      <c r="A6" s="104" t="s">
        <v>2</v>
      </c>
      <c r="B6" s="104"/>
      <c r="C6" s="104"/>
      <c r="D6" s="104"/>
      <c r="E6" s="104"/>
      <c r="F6" s="4"/>
      <c r="G6" s="5"/>
      <c r="H6" s="5"/>
    </row>
    <row r="7" spans="1:7" ht="34.5" customHeight="1" thickBot="1">
      <c r="A7" s="105" t="s">
        <v>3</v>
      </c>
      <c r="B7" s="105"/>
      <c r="C7" s="105"/>
      <c r="D7" s="105"/>
      <c r="E7" s="105"/>
      <c r="F7" s="6"/>
      <c r="G7" s="7"/>
    </row>
    <row r="8" spans="1:7" ht="53.25" customHeight="1">
      <c r="A8" s="106" t="s">
        <v>4</v>
      </c>
      <c r="B8" s="107"/>
      <c r="C8" s="107"/>
      <c r="D8" s="107"/>
      <c r="E8" s="108"/>
      <c r="F8" s="8"/>
      <c r="G8" s="7"/>
    </row>
    <row r="9" spans="1:7" ht="30" customHeight="1">
      <c r="A9" s="9" t="s">
        <v>5</v>
      </c>
      <c r="B9" s="109" t="s">
        <v>6</v>
      </c>
      <c r="C9" s="109"/>
      <c r="D9" s="10" t="s">
        <v>7</v>
      </c>
      <c r="E9" s="11" t="s">
        <v>8</v>
      </c>
      <c r="G9" s="12"/>
    </row>
    <row r="10" spans="1:7" ht="21.95" customHeight="1">
      <c r="A10" s="13" t="s">
        <v>9</v>
      </c>
      <c r="B10" s="95">
        <v>16.81</v>
      </c>
      <c r="C10" s="95"/>
      <c r="D10" s="14">
        <v>381073</v>
      </c>
      <c r="E10" s="15">
        <v>4572871</v>
      </c>
      <c r="G10" s="12"/>
    </row>
    <row r="11" spans="1:7" ht="21.95" customHeight="1">
      <c r="A11" s="13" t="s">
        <v>10</v>
      </c>
      <c r="B11" s="95">
        <v>17.16</v>
      </c>
      <c r="C11" s="95"/>
      <c r="D11" s="14">
        <v>181364</v>
      </c>
      <c r="E11" s="15">
        <f>D11*12</f>
        <v>2176368</v>
      </c>
      <c r="G11" s="16" t="s">
        <v>0</v>
      </c>
    </row>
    <row r="12" spans="1:7" ht="36" customHeight="1">
      <c r="A12" s="17" t="s">
        <v>11</v>
      </c>
      <c r="B12" s="95"/>
      <c r="C12" s="95"/>
      <c r="D12" s="14"/>
      <c r="E12" s="15">
        <v>604190</v>
      </c>
      <c r="G12" s="16"/>
    </row>
    <row r="13" spans="1:7" ht="18">
      <c r="A13" s="18" t="s">
        <v>12</v>
      </c>
      <c r="D13" s="14"/>
      <c r="E13" s="19">
        <v>7353430</v>
      </c>
      <c r="G13" s="16"/>
    </row>
    <row r="14" spans="1:7" ht="21.95" customHeight="1">
      <c r="A14" s="13" t="s">
        <v>13</v>
      </c>
      <c r="B14" s="95">
        <v>6.81</v>
      </c>
      <c r="C14" s="95"/>
      <c r="D14" s="14">
        <v>71975</v>
      </c>
      <c r="E14" s="15">
        <v>863699</v>
      </c>
      <c r="G14" s="12"/>
    </row>
    <row r="15" spans="1:7" ht="21.95" customHeight="1">
      <c r="A15" s="13" t="s">
        <v>14</v>
      </c>
      <c r="B15" s="95">
        <v>6.91</v>
      </c>
      <c r="C15" s="95"/>
      <c r="D15" s="14">
        <v>156646</v>
      </c>
      <c r="E15" s="15">
        <v>1879747</v>
      </c>
      <c r="G15" s="16" t="s">
        <v>0</v>
      </c>
    </row>
    <row r="16" spans="1:7" ht="33.75" customHeight="1">
      <c r="A16" s="17" t="s">
        <v>11</v>
      </c>
      <c r="B16" s="95"/>
      <c r="C16" s="95"/>
      <c r="D16" s="14"/>
      <c r="E16" s="15">
        <v>701356</v>
      </c>
      <c r="G16" s="16"/>
    </row>
    <row r="17" spans="1:7" ht="18">
      <c r="A17" s="18" t="s">
        <v>15</v>
      </c>
      <c r="B17" s="95"/>
      <c r="C17" s="95"/>
      <c r="D17" s="14"/>
      <c r="E17" s="19">
        <v>3444801</v>
      </c>
      <c r="G17" s="16"/>
    </row>
    <row r="18" spans="1:7" ht="21.95" customHeight="1">
      <c r="A18" s="13" t="s">
        <v>16</v>
      </c>
      <c r="B18" s="95"/>
      <c r="C18" s="95"/>
      <c r="D18" s="14">
        <v>8250</v>
      </c>
      <c r="E18" s="15">
        <f>D18*12</f>
        <v>99000</v>
      </c>
      <c r="G18" s="12"/>
    </row>
    <row r="19" spans="1:7" ht="21.95" customHeight="1">
      <c r="A19" s="13" t="s">
        <v>17</v>
      </c>
      <c r="B19" s="95"/>
      <c r="C19" s="95"/>
      <c r="D19" s="14">
        <v>20300</v>
      </c>
      <c r="E19" s="15">
        <v>243600</v>
      </c>
      <c r="G19" s="12"/>
    </row>
    <row r="20" spans="1:7" ht="21.95" customHeight="1" thickBot="1">
      <c r="A20" s="20" t="s">
        <v>18</v>
      </c>
      <c r="B20" s="96"/>
      <c r="C20" s="96"/>
      <c r="D20" s="21">
        <f>D10+D11+D14+D15</f>
        <v>791058</v>
      </c>
      <c r="E20" s="22">
        <f>E13+E17+E18+E19</f>
        <v>11140831</v>
      </c>
      <c r="G20" s="12"/>
    </row>
    <row r="21" spans="1:6" ht="12.75">
      <c r="A21" s="97" t="s">
        <v>19</v>
      </c>
      <c r="B21" s="97"/>
      <c r="C21" s="97"/>
      <c r="D21" s="97"/>
      <c r="E21" s="97"/>
      <c r="F21" s="23" t="s">
        <v>0</v>
      </c>
    </row>
    <row r="22" spans="1:9" ht="21" thickBot="1">
      <c r="A22" s="97"/>
      <c r="B22" s="97"/>
      <c r="C22" s="97"/>
      <c r="D22" s="97"/>
      <c r="E22" s="97"/>
      <c r="F22" s="6"/>
      <c r="I22" s="24"/>
    </row>
    <row r="23" spans="1:10" ht="30" customHeight="1">
      <c r="A23" s="98" t="s">
        <v>20</v>
      </c>
      <c r="B23" s="99"/>
      <c r="C23" s="99"/>
      <c r="D23" s="99"/>
      <c r="E23" s="100"/>
      <c r="G23" s="12"/>
      <c r="I23" s="25"/>
      <c r="J23" s="26"/>
    </row>
    <row r="24" spans="1:10" ht="30" customHeight="1">
      <c r="A24" s="9" t="s">
        <v>5</v>
      </c>
      <c r="B24" s="101" t="s">
        <v>7</v>
      </c>
      <c r="C24" s="102"/>
      <c r="D24" s="101" t="s">
        <v>21</v>
      </c>
      <c r="E24" s="103"/>
      <c r="G24" s="12"/>
      <c r="I24" s="25"/>
      <c r="J24" s="26"/>
    </row>
    <row r="25" spans="1:9" ht="62.25">
      <c r="A25" s="27" t="s">
        <v>22</v>
      </c>
      <c r="B25" s="89">
        <f>B26+B27+B28</f>
        <v>355705</v>
      </c>
      <c r="C25" s="90"/>
      <c r="D25" s="91">
        <f>B25*12</f>
        <v>4268460</v>
      </c>
      <c r="E25" s="92"/>
      <c r="G25" s="12"/>
      <c r="I25" s="25">
        <v>69112.4</v>
      </c>
    </row>
    <row r="26" spans="1:9" ht="21.95" customHeight="1">
      <c r="A26" s="27" t="s">
        <v>23</v>
      </c>
      <c r="B26" s="89">
        <v>132260</v>
      </c>
      <c r="C26" s="90"/>
      <c r="D26" s="93">
        <f>B26*12</f>
        <v>1587120</v>
      </c>
      <c r="E26" s="94"/>
      <c r="G26" s="12"/>
      <c r="I26" s="25">
        <v>130479.23</v>
      </c>
    </row>
    <row r="27" spans="1:9" ht="21.95" customHeight="1">
      <c r="A27" s="28" t="s">
        <v>24</v>
      </c>
      <c r="B27" s="74">
        <v>208445</v>
      </c>
      <c r="C27" s="75"/>
      <c r="D27" s="93">
        <f>B27*12</f>
        <v>2501340</v>
      </c>
      <c r="E27" s="94"/>
      <c r="G27" s="12"/>
      <c r="I27" s="25">
        <v>262542.81</v>
      </c>
    </row>
    <row r="28" spans="1:9" ht="34.5" customHeight="1">
      <c r="A28" s="17" t="s">
        <v>25</v>
      </c>
      <c r="B28" s="74">
        <v>15000</v>
      </c>
      <c r="C28" s="75"/>
      <c r="D28" s="74">
        <f>B28*12</f>
        <v>180000</v>
      </c>
      <c r="E28" s="76"/>
      <c r="G28" s="29" t="s">
        <v>26</v>
      </c>
      <c r="I28" s="25">
        <v>28453.74</v>
      </c>
    </row>
    <row r="29" spans="1:9" ht="34.5" customHeight="1">
      <c r="A29" s="77" t="s">
        <v>27</v>
      </c>
      <c r="B29" s="78"/>
      <c r="C29" s="78"/>
      <c r="D29" s="78"/>
      <c r="E29" s="79"/>
      <c r="G29" s="29"/>
      <c r="I29" s="25">
        <v>119644.16</v>
      </c>
    </row>
    <row r="30" spans="1:9" ht="26.25" customHeight="1">
      <c r="A30" s="30" t="s">
        <v>28</v>
      </c>
      <c r="B30" s="80">
        <v>144590</v>
      </c>
      <c r="C30" s="81"/>
      <c r="D30" s="80">
        <f>B30*12</f>
        <v>1735080</v>
      </c>
      <c r="E30" s="86"/>
      <c r="G30" s="29"/>
      <c r="I30" s="12"/>
    </row>
    <row r="31" spans="1:9" ht="30">
      <c r="A31" s="17" t="s">
        <v>29</v>
      </c>
      <c r="B31" s="82"/>
      <c r="C31" s="83"/>
      <c r="D31" s="82"/>
      <c r="E31" s="87"/>
      <c r="G31" s="29"/>
      <c r="I31" s="12"/>
    </row>
    <row r="32" spans="1:9" ht="12.75">
      <c r="A32" s="72" t="s">
        <v>30</v>
      </c>
      <c r="B32" s="82"/>
      <c r="C32" s="83"/>
      <c r="D32" s="82"/>
      <c r="E32" s="87"/>
      <c r="G32" s="29"/>
      <c r="I32" s="3"/>
    </row>
    <row r="33" spans="1:9" ht="15.75">
      <c r="A33" s="73"/>
      <c r="B33" s="82"/>
      <c r="C33" s="83"/>
      <c r="D33" s="82"/>
      <c r="E33" s="87"/>
      <c r="G33" s="29"/>
      <c r="I33" s="31">
        <f>SUM(I23:I32)</f>
        <v>610232.34</v>
      </c>
    </row>
    <row r="34" spans="1:7" ht="21.95" customHeight="1">
      <c r="A34" s="13" t="s">
        <v>31</v>
      </c>
      <c r="B34" s="84"/>
      <c r="C34" s="85"/>
      <c r="D34" s="84"/>
      <c r="E34" s="88"/>
      <c r="G34" s="29"/>
    </row>
    <row r="35" spans="1:7" ht="30">
      <c r="A35" s="17" t="s">
        <v>32</v>
      </c>
      <c r="B35" s="74">
        <v>1600</v>
      </c>
      <c r="C35" s="75"/>
      <c r="D35" s="74">
        <f>B35*12</f>
        <v>19200</v>
      </c>
      <c r="E35" s="76"/>
      <c r="G35" s="29"/>
    </row>
    <row r="36" spans="1:9" ht="45">
      <c r="A36" s="17" t="s">
        <v>33</v>
      </c>
      <c r="B36" s="74">
        <v>80000</v>
      </c>
      <c r="C36" s="75"/>
      <c r="D36" s="74">
        <f>B36*12</f>
        <v>960000</v>
      </c>
      <c r="E36" s="76"/>
      <c r="G36" s="29"/>
      <c r="I36">
        <v>51452</v>
      </c>
    </row>
    <row r="37" spans="1:9" ht="30" customHeight="1">
      <c r="A37" s="72" t="s">
        <v>34</v>
      </c>
      <c r="B37" s="74">
        <v>69200</v>
      </c>
      <c r="C37" s="75"/>
      <c r="D37" s="74">
        <f>B37*13</f>
        <v>899600</v>
      </c>
      <c r="E37" s="76"/>
      <c r="G37" s="29"/>
      <c r="I37">
        <f>I36*2</f>
        <v>102904</v>
      </c>
    </row>
    <row r="38" spans="1:7" ht="30" customHeight="1">
      <c r="A38" s="73"/>
      <c r="B38" s="74">
        <v>20898</v>
      </c>
      <c r="C38" s="75"/>
      <c r="D38" s="74">
        <f>B38*13</f>
        <v>271674</v>
      </c>
      <c r="E38" s="76"/>
      <c r="G38" s="29"/>
    </row>
    <row r="39" spans="1:9" ht="30">
      <c r="A39" s="17" t="s">
        <v>35</v>
      </c>
      <c r="B39" s="65">
        <v>110000</v>
      </c>
      <c r="C39" s="66"/>
      <c r="D39" s="65">
        <v>1340800</v>
      </c>
      <c r="E39" s="67"/>
      <c r="G39" s="29"/>
      <c r="I39">
        <v>19044</v>
      </c>
    </row>
    <row r="40" spans="1:9" ht="21.95" customHeight="1">
      <c r="A40" s="13" t="s">
        <v>36</v>
      </c>
      <c r="B40" s="65">
        <v>2538.07</v>
      </c>
      <c r="C40" s="66"/>
      <c r="D40" s="65">
        <f>B40*12</f>
        <v>30456.840000000004</v>
      </c>
      <c r="E40" s="67"/>
      <c r="G40" s="29"/>
      <c r="I40">
        <f>I37-I39</f>
        <v>83860</v>
      </c>
    </row>
    <row r="41" spans="1:7" ht="30" customHeight="1">
      <c r="A41" s="72" t="s">
        <v>37</v>
      </c>
      <c r="B41" s="65">
        <v>60000</v>
      </c>
      <c r="C41" s="66"/>
      <c r="D41" s="65">
        <f>B41*13</f>
        <v>780000</v>
      </c>
      <c r="E41" s="67"/>
      <c r="G41" s="70" t="s">
        <v>38</v>
      </c>
    </row>
    <row r="42" spans="1:7" ht="29.25" customHeight="1">
      <c r="A42" s="73"/>
      <c r="B42" s="65">
        <v>18120</v>
      </c>
      <c r="C42" s="66"/>
      <c r="D42" s="65">
        <f>B42*13</f>
        <v>235560</v>
      </c>
      <c r="E42" s="67"/>
      <c r="G42" s="71"/>
    </row>
    <row r="43" spans="1:7" ht="30">
      <c r="A43" s="17" t="s">
        <v>39</v>
      </c>
      <c r="B43" s="65">
        <v>16500</v>
      </c>
      <c r="C43" s="66"/>
      <c r="D43" s="65">
        <f>B43*12</f>
        <v>198000</v>
      </c>
      <c r="E43" s="67"/>
      <c r="G43" s="29"/>
    </row>
    <row r="44" spans="1:7" ht="21.95" customHeight="1">
      <c r="A44" s="17" t="s">
        <v>40</v>
      </c>
      <c r="B44" s="65">
        <v>19000</v>
      </c>
      <c r="C44" s="66"/>
      <c r="D44" s="65">
        <f>B44*12</f>
        <v>228000</v>
      </c>
      <c r="E44" s="67"/>
      <c r="G44" s="29"/>
    </row>
    <row r="45" spans="1:7" ht="30">
      <c r="A45" s="17" t="s">
        <v>41</v>
      </c>
      <c r="B45" s="65">
        <v>2500</v>
      </c>
      <c r="C45" s="66"/>
      <c r="D45" s="65">
        <f>B45*12</f>
        <v>30000</v>
      </c>
      <c r="E45" s="67"/>
      <c r="G45" s="29"/>
    </row>
    <row r="46" spans="1:7" ht="21.95" customHeight="1">
      <c r="A46" s="13" t="s">
        <v>42</v>
      </c>
      <c r="B46" s="65">
        <v>12000</v>
      </c>
      <c r="C46" s="66"/>
      <c r="D46" s="65">
        <f>B46*12</f>
        <v>144000</v>
      </c>
      <c r="E46" s="67"/>
      <c r="G46" s="29"/>
    </row>
    <row r="47" spans="1:7" ht="21.95" customHeight="1">
      <c r="A47" s="13" t="s">
        <v>43</v>
      </c>
      <c r="B47" s="68"/>
      <c r="C47" s="69"/>
      <c r="D47" s="65">
        <f>D30+D35+D36+D37+D38+D39+D40+D41+D42+D43+D44+D45+D46</f>
        <v>6872370.84</v>
      </c>
      <c r="E47" s="67"/>
      <c r="G47" s="29"/>
    </row>
    <row r="48" spans="1:7" ht="18.75" thickBot="1">
      <c r="A48" s="32" t="s">
        <v>44</v>
      </c>
      <c r="B48" s="59"/>
      <c r="C48" s="60"/>
      <c r="D48" s="61">
        <f>D25+D47</f>
        <v>11140830.84</v>
      </c>
      <c r="E48" s="62"/>
      <c r="G48" s="29"/>
    </row>
    <row r="49" spans="1:7" ht="18">
      <c r="A49" s="33"/>
      <c r="B49" s="34"/>
      <c r="C49" s="34"/>
      <c r="D49" s="35"/>
      <c r="E49" s="35"/>
      <c r="G49" s="36"/>
    </row>
    <row r="50" spans="1:7" ht="24" thickBot="1">
      <c r="A50" s="63" t="s">
        <v>45</v>
      </c>
      <c r="B50" s="63"/>
      <c r="C50" s="63"/>
      <c r="D50" s="63"/>
      <c r="E50" s="63"/>
      <c r="F50" s="8"/>
      <c r="G50" s="36"/>
    </row>
    <row r="51" spans="1:7" ht="30">
      <c r="A51" s="37" t="s">
        <v>5</v>
      </c>
      <c r="B51" s="38" t="s">
        <v>46</v>
      </c>
      <c r="C51" s="39" t="s">
        <v>21</v>
      </c>
      <c r="D51" s="39" t="s">
        <v>47</v>
      </c>
      <c r="E51" s="40"/>
      <c r="G51" s="36"/>
    </row>
    <row r="52" spans="1:7" ht="21.95" customHeight="1">
      <c r="A52" s="13" t="s">
        <v>48</v>
      </c>
      <c r="B52" s="41">
        <v>1523.95</v>
      </c>
      <c r="C52" s="14" t="s">
        <v>49</v>
      </c>
      <c r="D52" s="14">
        <v>5451169</v>
      </c>
      <c r="E52" s="42" t="s">
        <v>50</v>
      </c>
      <c r="G52" s="36"/>
    </row>
    <row r="53" spans="1:7" ht="21.95" customHeight="1">
      <c r="A53" s="13" t="s">
        <v>51</v>
      </c>
      <c r="B53" s="41">
        <v>1523.95</v>
      </c>
      <c r="C53" s="14" t="s">
        <v>52</v>
      </c>
      <c r="D53" s="14">
        <v>2555664</v>
      </c>
      <c r="E53" s="42" t="s">
        <v>50</v>
      </c>
      <c r="G53" s="36"/>
    </row>
    <row r="54" spans="1:7" ht="21.95" customHeight="1">
      <c r="A54" s="13" t="s">
        <v>53</v>
      </c>
      <c r="B54" s="41">
        <v>29.36</v>
      </c>
      <c r="C54" s="14" t="s">
        <v>54</v>
      </c>
      <c r="D54" s="14">
        <v>1585323</v>
      </c>
      <c r="E54" s="42" t="s">
        <v>55</v>
      </c>
      <c r="G54" s="36"/>
    </row>
    <row r="55" spans="1:7" ht="21.95" customHeight="1">
      <c r="A55" s="13" t="s">
        <v>56</v>
      </c>
      <c r="B55" s="41">
        <v>127.2</v>
      </c>
      <c r="C55" s="14" t="s">
        <v>57</v>
      </c>
      <c r="D55" s="14">
        <v>5638013</v>
      </c>
      <c r="E55" s="42" t="s">
        <v>55</v>
      </c>
      <c r="G55" s="36"/>
    </row>
    <row r="56" spans="1:7" ht="21.95" customHeight="1">
      <c r="A56" s="13" t="s">
        <v>58</v>
      </c>
      <c r="B56" s="41">
        <v>16.73</v>
      </c>
      <c r="C56" s="14" t="s">
        <v>59</v>
      </c>
      <c r="D56" s="14">
        <v>1644894</v>
      </c>
      <c r="E56" s="42" t="s">
        <v>55</v>
      </c>
      <c r="G56" s="36"/>
    </row>
    <row r="57" spans="1:7" ht="21.95" customHeight="1">
      <c r="A57" s="13" t="s">
        <v>60</v>
      </c>
      <c r="B57" s="41" t="s">
        <v>61</v>
      </c>
      <c r="C57" s="14" t="s">
        <v>62</v>
      </c>
      <c r="D57" s="14">
        <v>406980</v>
      </c>
      <c r="E57" s="42" t="s">
        <v>55</v>
      </c>
      <c r="G57" s="36"/>
    </row>
    <row r="58" spans="1:7" ht="21.95" customHeight="1" thickBot="1">
      <c r="A58" s="20" t="s">
        <v>63</v>
      </c>
      <c r="B58" s="43"/>
      <c r="C58" s="43"/>
      <c r="D58" s="21">
        <f>SUM(D52:D57)</f>
        <v>17282043</v>
      </c>
      <c r="E58" s="44"/>
      <c r="G58" s="36"/>
    </row>
    <row r="59" spans="1:7" ht="18">
      <c r="A59" s="33"/>
      <c r="B59" s="34"/>
      <c r="C59" s="34"/>
      <c r="D59" s="35"/>
      <c r="E59" s="35"/>
      <c r="G59" s="36"/>
    </row>
    <row r="60" spans="1:7" ht="12.75">
      <c r="A60" s="45" t="s">
        <v>64</v>
      </c>
      <c r="B60" s="46"/>
      <c r="C60" s="46"/>
      <c r="D60" s="35"/>
      <c r="E60" s="35"/>
      <c r="F60" s="35"/>
      <c r="G60" s="36"/>
    </row>
    <row r="61" spans="1:7" ht="15.75">
      <c r="A61" s="47" t="s">
        <v>65</v>
      </c>
      <c r="B61" s="48"/>
      <c r="C61" s="48"/>
      <c r="D61" s="48"/>
      <c r="E61" s="35"/>
      <c r="F61" s="35"/>
      <c r="G61" s="36"/>
    </row>
    <row r="62" spans="1:7" ht="18">
      <c r="A62" s="49"/>
      <c r="B62" s="49"/>
      <c r="C62" s="49"/>
      <c r="D62" s="50"/>
      <c r="E62" s="35"/>
      <c r="F62" s="35"/>
      <c r="G62" s="36"/>
    </row>
    <row r="63" spans="1:7" ht="18">
      <c r="A63" s="49" t="s">
        <v>66</v>
      </c>
      <c r="B63" s="49"/>
      <c r="C63" s="49"/>
      <c r="D63" s="50" t="s">
        <v>67</v>
      </c>
      <c r="E63" s="35"/>
      <c r="F63" s="35"/>
      <c r="G63" s="36"/>
    </row>
    <row r="64" spans="1:7" ht="12.75">
      <c r="A64" s="46"/>
      <c r="B64" s="46"/>
      <c r="C64" s="46"/>
      <c r="D64" s="35"/>
      <c r="E64" s="35"/>
      <c r="F64" s="35"/>
      <c r="G64" s="36"/>
    </row>
    <row r="65" spans="1:7" ht="12.75">
      <c r="A65" s="46"/>
      <c r="B65" s="46"/>
      <c r="C65" s="46"/>
      <c r="D65" s="35"/>
      <c r="E65" s="35"/>
      <c r="F65" s="35"/>
      <c r="G65" s="36"/>
    </row>
    <row r="66" spans="1:7" ht="12.75">
      <c r="A66" s="46"/>
      <c r="B66" s="46"/>
      <c r="C66" s="46"/>
      <c r="D66" s="35"/>
      <c r="E66" s="35"/>
      <c r="F66" s="35"/>
      <c r="G66" s="36"/>
    </row>
    <row r="67" spans="1:7" ht="12.75">
      <c r="A67" s="46"/>
      <c r="B67" s="46"/>
      <c r="C67" s="46"/>
      <c r="D67" s="35"/>
      <c r="E67" s="35"/>
      <c r="F67" s="35"/>
      <c r="G67" s="36"/>
    </row>
    <row r="68" spans="1:7" ht="12.75">
      <c r="A68" s="46"/>
      <c r="B68" s="46"/>
      <c r="C68" s="46"/>
      <c r="D68" s="35"/>
      <c r="E68" s="35"/>
      <c r="F68" s="35"/>
      <c r="G68" s="36"/>
    </row>
    <row r="69" spans="1:7" ht="12.75">
      <c r="A69" s="46"/>
      <c r="B69" s="46"/>
      <c r="C69" s="46"/>
      <c r="D69" s="35"/>
      <c r="E69" s="35"/>
      <c r="F69" s="35"/>
      <c r="G69" s="36"/>
    </row>
    <row r="70" spans="1:7" ht="12.75">
      <c r="A70" s="46"/>
      <c r="B70" s="46"/>
      <c r="C70" s="46"/>
      <c r="D70" s="35"/>
      <c r="E70" s="35"/>
      <c r="F70" s="35"/>
      <c r="G70" s="36"/>
    </row>
    <row r="71" spans="1:7" ht="12.75">
      <c r="A71" s="46"/>
      <c r="B71" s="46"/>
      <c r="C71" s="46"/>
      <c r="D71" s="35"/>
      <c r="E71" s="35"/>
      <c r="F71" s="35"/>
      <c r="G71" s="36"/>
    </row>
    <row r="72" spans="1:7" ht="12.75">
      <c r="A72" s="46"/>
      <c r="B72" s="46"/>
      <c r="C72" s="46"/>
      <c r="D72" s="35"/>
      <c r="E72" s="35"/>
      <c r="F72" s="35"/>
      <c r="G72" s="36"/>
    </row>
    <row r="73" spans="1:7" ht="12.75">
      <c r="A73" s="46"/>
      <c r="B73" s="46"/>
      <c r="C73" s="46"/>
      <c r="D73" s="35"/>
      <c r="E73" s="35"/>
      <c r="F73" s="35"/>
      <c r="G73" s="36"/>
    </row>
    <row r="74" spans="1:7" ht="12.75">
      <c r="A74" s="46"/>
      <c r="B74" s="46"/>
      <c r="C74" s="46"/>
      <c r="D74" s="35"/>
      <c r="E74" s="35"/>
      <c r="F74" s="35"/>
      <c r="G74" s="36"/>
    </row>
    <row r="75" spans="1:6" ht="23.25">
      <c r="A75" s="64" t="s">
        <v>45</v>
      </c>
      <c r="B75" s="64"/>
      <c r="C75" s="64"/>
      <c r="D75" s="64"/>
      <c r="E75" s="64"/>
      <c r="F75" s="64"/>
    </row>
    <row r="76" spans="1:7" ht="30">
      <c r="A76" s="10" t="s">
        <v>5</v>
      </c>
      <c r="B76" s="51" t="s">
        <v>46</v>
      </c>
      <c r="C76" s="51"/>
      <c r="D76" s="10" t="s">
        <v>7</v>
      </c>
      <c r="E76" s="10" t="s">
        <v>21</v>
      </c>
      <c r="F76" s="10" t="s">
        <v>47</v>
      </c>
      <c r="G76" s="12"/>
    </row>
    <row r="77" spans="1:7" ht="12.75">
      <c r="A77" s="12" t="s">
        <v>48</v>
      </c>
      <c r="B77" s="25">
        <v>1523.95</v>
      </c>
      <c r="C77" s="25"/>
      <c r="D77" s="52" t="s">
        <v>68</v>
      </c>
      <c r="E77" s="52" t="s">
        <v>49</v>
      </c>
      <c r="F77" s="52">
        <v>5451169</v>
      </c>
      <c r="G77" s="12" t="s">
        <v>50</v>
      </c>
    </row>
    <row r="78" spans="1:7" ht="12.75">
      <c r="A78" s="12" t="s">
        <v>51</v>
      </c>
      <c r="B78" s="25">
        <v>1523.95</v>
      </c>
      <c r="C78" s="25"/>
      <c r="D78" s="52" t="s">
        <v>69</v>
      </c>
      <c r="E78" s="52" t="s">
        <v>52</v>
      </c>
      <c r="F78" s="52">
        <v>2555664</v>
      </c>
      <c r="G78" s="12" t="s">
        <v>50</v>
      </c>
    </row>
    <row r="79" spans="1:7" ht="12.75">
      <c r="A79" s="12" t="s">
        <v>53</v>
      </c>
      <c r="B79" s="25">
        <v>29.36</v>
      </c>
      <c r="C79" s="25"/>
      <c r="D79" s="52" t="s">
        <v>70</v>
      </c>
      <c r="E79" s="52" t="s">
        <v>54</v>
      </c>
      <c r="F79" s="52">
        <v>1585323</v>
      </c>
      <c r="G79" s="12" t="s">
        <v>55</v>
      </c>
    </row>
    <row r="80" spans="1:7" ht="12.75">
      <c r="A80" s="12" t="s">
        <v>56</v>
      </c>
      <c r="B80" s="25">
        <v>127.2</v>
      </c>
      <c r="C80" s="25"/>
      <c r="D80" s="52" t="s">
        <v>71</v>
      </c>
      <c r="E80" s="52" t="s">
        <v>57</v>
      </c>
      <c r="F80" s="52">
        <v>5638013</v>
      </c>
      <c r="G80" s="12" t="s">
        <v>55</v>
      </c>
    </row>
    <row r="81" spans="1:7" ht="12.75">
      <c r="A81" s="12" t="s">
        <v>58</v>
      </c>
      <c r="B81" s="25">
        <v>16.73</v>
      </c>
      <c r="C81" s="25"/>
      <c r="D81" s="52" t="s">
        <v>72</v>
      </c>
      <c r="E81" s="52" t="s">
        <v>59</v>
      </c>
      <c r="F81" s="52">
        <v>1644894</v>
      </c>
      <c r="G81" s="12" t="s">
        <v>55</v>
      </c>
    </row>
    <row r="82" spans="1:7" ht="12.75">
      <c r="A82" s="12" t="s">
        <v>60</v>
      </c>
      <c r="B82" s="25"/>
      <c r="C82" s="25"/>
      <c r="D82" s="52" t="s">
        <v>73</v>
      </c>
      <c r="E82" s="52" t="s">
        <v>62</v>
      </c>
      <c r="F82" s="52">
        <v>0</v>
      </c>
      <c r="G82" s="12" t="s">
        <v>55</v>
      </c>
    </row>
    <row r="83" spans="1:7" ht="12.75">
      <c r="A83" s="12" t="s">
        <v>63</v>
      </c>
      <c r="B83" s="12"/>
      <c r="C83" s="12"/>
      <c r="D83" s="12"/>
      <c r="E83" s="12"/>
      <c r="F83" s="16">
        <f>SUM(F77:F82)</f>
        <v>16875063</v>
      </c>
      <c r="G83" s="12"/>
    </row>
    <row r="84" spans="1:7" ht="18">
      <c r="A84" s="46"/>
      <c r="B84" s="34"/>
      <c r="C84" s="34"/>
      <c r="D84" s="35"/>
      <c r="E84" s="35"/>
      <c r="F84" s="35"/>
      <c r="G84" s="36"/>
    </row>
    <row r="85" spans="1:7" ht="15.75">
      <c r="A85" s="33" t="s">
        <v>74</v>
      </c>
      <c r="B85" s="46"/>
      <c r="C85" s="46"/>
      <c r="D85" s="53">
        <v>0</v>
      </c>
      <c r="E85" s="53"/>
      <c r="F85" s="35">
        <f>D85*12</f>
        <v>0</v>
      </c>
      <c r="G85" s="36"/>
    </row>
    <row r="86" spans="1:7" ht="30">
      <c r="A86" s="54" t="s">
        <v>5</v>
      </c>
      <c r="B86" s="55" t="s">
        <v>6</v>
      </c>
      <c r="C86" s="55"/>
      <c r="D86" s="54" t="s">
        <v>7</v>
      </c>
      <c r="E86" s="54" t="s">
        <v>21</v>
      </c>
      <c r="F86" s="54" t="s">
        <v>21</v>
      </c>
      <c r="G86" s="46"/>
    </row>
    <row r="87" spans="1:7" ht="12.75">
      <c r="A87" s="56" t="s">
        <v>48</v>
      </c>
      <c r="B87" s="57">
        <v>1523.95</v>
      </c>
      <c r="C87" s="57"/>
      <c r="D87" s="58">
        <v>511</v>
      </c>
      <c r="E87" s="58">
        <v>3577</v>
      </c>
      <c r="F87" s="58">
        <f>B87*E87</f>
        <v>5451169.15</v>
      </c>
      <c r="G87" s="56" t="s">
        <v>55</v>
      </c>
    </row>
    <row r="88" spans="1:7" ht="12.75">
      <c r="A88" s="12" t="s">
        <v>51</v>
      </c>
      <c r="B88" s="25">
        <v>1523.95</v>
      </c>
      <c r="C88" s="25"/>
      <c r="D88" s="52">
        <v>239.6</v>
      </c>
      <c r="E88" s="52">
        <v>1677</v>
      </c>
      <c r="F88" s="52">
        <f>B88*E88</f>
        <v>2555664.15</v>
      </c>
      <c r="G88" s="12" t="s">
        <v>55</v>
      </c>
    </row>
    <row r="89" spans="1:7" ht="12.75">
      <c r="A89" s="12" t="s">
        <v>75</v>
      </c>
      <c r="B89" s="25">
        <v>29.36</v>
      </c>
      <c r="C89" s="25"/>
      <c r="D89" s="52">
        <v>4500</v>
      </c>
      <c r="E89" s="52">
        <v>53996</v>
      </c>
      <c r="F89" s="52">
        <f>B89*E89</f>
        <v>1585322.56</v>
      </c>
      <c r="G89" s="12" t="s">
        <v>55</v>
      </c>
    </row>
    <row r="90" spans="1:7" ht="12.75">
      <c r="A90" s="12" t="s">
        <v>76</v>
      </c>
      <c r="B90" s="25">
        <v>127.2</v>
      </c>
      <c r="C90" s="25"/>
      <c r="D90" s="52">
        <v>3694</v>
      </c>
      <c r="E90" s="52">
        <v>44324</v>
      </c>
      <c r="F90" s="52">
        <f>B90*E90</f>
        <v>5638012.8</v>
      </c>
      <c r="G90" s="12" t="s">
        <v>55</v>
      </c>
    </row>
    <row r="91" spans="1:7" ht="12.75">
      <c r="A91" s="12" t="s">
        <v>77</v>
      </c>
      <c r="B91" s="25">
        <v>16.73</v>
      </c>
      <c r="C91" s="25"/>
      <c r="D91" s="52">
        <f>D89+D90</f>
        <v>8194</v>
      </c>
      <c r="E91" s="52">
        <f>E89+E90</f>
        <v>98320</v>
      </c>
      <c r="F91" s="52">
        <f>B91*E91</f>
        <v>1644893.6</v>
      </c>
      <c r="G91" s="12" t="s">
        <v>55</v>
      </c>
    </row>
    <row r="92" spans="1:7" ht="12.75">
      <c r="A92" s="12" t="s">
        <v>60</v>
      </c>
      <c r="B92" s="25"/>
      <c r="C92" s="25"/>
      <c r="D92" s="52">
        <v>20867</v>
      </c>
      <c r="E92" s="52">
        <v>250405</v>
      </c>
      <c r="F92" s="52">
        <v>250405</v>
      </c>
      <c r="G92" s="12" t="s">
        <v>55</v>
      </c>
    </row>
    <row r="93" spans="1:7" ht="12.75">
      <c r="A93" s="12" t="s">
        <v>0</v>
      </c>
      <c r="B93" s="25"/>
      <c r="C93" s="25"/>
      <c r="D93" s="16" t="s">
        <v>0</v>
      </c>
      <c r="E93" s="16"/>
      <c r="F93" s="16" t="s">
        <v>0</v>
      </c>
      <c r="G93" s="12"/>
    </row>
    <row r="94" spans="1:7" ht="12.75">
      <c r="A94" s="12" t="s">
        <v>0</v>
      </c>
      <c r="B94" s="12"/>
      <c r="C94" s="12"/>
      <c r="D94" s="12"/>
      <c r="E94" s="12"/>
      <c r="F94" s="16" t="s">
        <v>0</v>
      </c>
      <c r="G94" s="12"/>
    </row>
    <row r="95" spans="1:7" ht="12.75">
      <c r="A95" s="12" t="s">
        <v>63</v>
      </c>
      <c r="B95" s="12"/>
      <c r="C95" s="12"/>
      <c r="D95" s="12"/>
      <c r="E95" s="12"/>
      <c r="F95" s="16">
        <f>SUM(F25:F85)</f>
        <v>33750126</v>
      </c>
      <c r="G95" s="12"/>
    </row>
    <row r="96" spans="1:6" ht="18">
      <c r="A96" s="7"/>
      <c r="B96" s="7"/>
      <c r="C96" s="7"/>
      <c r="D96" s="7"/>
      <c r="E96" s="7"/>
      <c r="F96" s="7"/>
    </row>
  </sheetData>
  <mergeCells count="64">
    <mergeCell ref="B10:C10"/>
    <mergeCell ref="A5:E5"/>
    <mergeCell ref="A6:E6"/>
    <mergeCell ref="A7:E7"/>
    <mergeCell ref="A8:E8"/>
    <mergeCell ref="B9:C9"/>
    <mergeCell ref="B24:C24"/>
    <mergeCell ref="D24:E24"/>
    <mergeCell ref="B11:C11"/>
    <mergeCell ref="B12:C12"/>
    <mergeCell ref="B14:C14"/>
    <mergeCell ref="B15:C15"/>
    <mergeCell ref="B16:C16"/>
    <mergeCell ref="B17:C17"/>
    <mergeCell ref="B18:C18"/>
    <mergeCell ref="B19:C19"/>
    <mergeCell ref="B20:C20"/>
    <mergeCell ref="A21:E22"/>
    <mergeCell ref="A23:E23"/>
    <mergeCell ref="B25:C25"/>
    <mergeCell ref="D25:E25"/>
    <mergeCell ref="B26:C26"/>
    <mergeCell ref="D26:E26"/>
    <mergeCell ref="B27:C27"/>
    <mergeCell ref="D27:E27"/>
    <mergeCell ref="B28:C28"/>
    <mergeCell ref="D28:E28"/>
    <mergeCell ref="A29:E29"/>
    <mergeCell ref="B30:C34"/>
    <mergeCell ref="D30:E34"/>
    <mergeCell ref="A32:A33"/>
    <mergeCell ref="A41:A42"/>
    <mergeCell ref="B41:C41"/>
    <mergeCell ref="D41:E41"/>
    <mergeCell ref="B35:C35"/>
    <mergeCell ref="D35:E35"/>
    <mergeCell ref="B36:C36"/>
    <mergeCell ref="D36:E36"/>
    <mergeCell ref="A37:A38"/>
    <mergeCell ref="B37:C37"/>
    <mergeCell ref="D37:E37"/>
    <mergeCell ref="B38:C38"/>
    <mergeCell ref="D38:E38"/>
    <mergeCell ref="B44:C44"/>
    <mergeCell ref="D44:E44"/>
    <mergeCell ref="B39:C39"/>
    <mergeCell ref="D39:E39"/>
    <mergeCell ref="B40:C40"/>
    <mergeCell ref="D40:E40"/>
    <mergeCell ref="G41:G42"/>
    <mergeCell ref="B42:C42"/>
    <mergeCell ref="D42:E42"/>
    <mergeCell ref="B43:C43"/>
    <mergeCell ref="D43:E43"/>
    <mergeCell ref="B45:C45"/>
    <mergeCell ref="D45:E45"/>
    <mergeCell ref="B46:C46"/>
    <mergeCell ref="D46:E46"/>
    <mergeCell ref="B47:C47"/>
    <mergeCell ref="D47:E47"/>
    <mergeCell ref="B48:C48"/>
    <mergeCell ref="D48:E48"/>
    <mergeCell ref="A50:E50"/>
    <mergeCell ref="A75:F75"/>
  </mergeCells>
  <printOptions/>
  <pageMargins left="0.7874015748031497" right="0" top="0" bottom="0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мищихина</dc:creator>
  <cp:keywords/>
  <dc:description/>
  <cp:lastModifiedBy>Tayna</cp:lastModifiedBy>
  <dcterms:created xsi:type="dcterms:W3CDTF">2015-01-20T08:59:01Z</dcterms:created>
  <dcterms:modified xsi:type="dcterms:W3CDTF">2015-05-26T04:51:40Z</dcterms:modified>
  <cp:category/>
  <cp:version/>
  <cp:contentType/>
  <cp:contentStatus/>
</cp:coreProperties>
</file>